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'PC-Version'!$A$1:$BD$46</definedName>
  </definedNames>
  <calcPr fullCalcOnLoad="1"/>
</workbook>
</file>

<file path=xl/sharedStrings.xml><?xml version="1.0" encoding="utf-8"?>
<sst xmlns="http://schemas.openxmlformats.org/spreadsheetml/2006/main" count="77" uniqueCount="39">
  <si>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</si>
  <si>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</si>
  <si>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</si>
  <si>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</si>
  <si>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</si>
  <si>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</si>
  <si>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</si>
  <si>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</si>
  <si>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</si>
  <si>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</si>
  <si>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</si>
  <si>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</si>
  <si>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</si>
  <si>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</si>
  <si>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</si>
  <si>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</si>
  <si>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</si>
  <si>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</si>
  <si>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</si>
  <si>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</si>
  <si>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</si>
  <si>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</si>
  <si>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</si>
  <si>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</si>
  <si>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</si>
  <si>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Mannschaften</t>
  </si>
  <si>
    <t>Sp.</t>
  </si>
  <si>
    <t>II. Spielplan</t>
  </si>
  <si>
    <t>III. Abschlußtabelle</t>
  </si>
  <si>
    <t>Pl.</t>
  </si>
  <si>
    <t>TSV Bigge-Olsberg 06/08</t>
  </si>
  <si>
    <t>Fussballabteilung</t>
  </si>
  <si>
    <t>Sonntag</t>
  </si>
  <si>
    <t>Stadtmeisterschaften 2016</t>
  </si>
  <si>
    <t>JSG Ass/Wie/Wu/Bruchh/Elleringh 1</t>
  </si>
  <si>
    <t>JSG Ass/Wie/Wu/Bruchh/Elleringh 2</t>
  </si>
  <si>
    <t>A - Junioren</t>
  </si>
  <si>
    <t>JSG Antfeld/Altenbüren</t>
  </si>
  <si>
    <t>TSV Bigge-Olsberg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</si>
</sst>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28"/>
      <name val="Monotype Corsiva"/>
      <family val="4"/>
    </font>
    <font>
      <b/>
      <i/>
      <sz val="20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 horizontal="centerContinuous"/>
      <protection hidden="1"/>
    </xf>
    <xf numFmtId="0" fontId="56" fillId="0" borderId="0" xfId="0" applyFont="1" applyFill="1" applyBorder="1" applyAlignment="1" applyProtection="1">
      <alignment horizontal="centerContinuous"/>
      <protection hidden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readingOrder="2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68" fontId="15" fillId="0" borderId="16" xfId="0" applyNumberFormat="1" applyFont="1" applyBorder="1" applyAlignment="1">
      <alignment horizontal="center" vertical="center" shrinkToFit="1"/>
    </xf>
    <xf numFmtId="168" fontId="15" fillId="0" borderId="17" xfId="0" applyNumberFormat="1" applyFont="1" applyBorder="1" applyAlignment="1">
      <alignment horizontal="center" vertical="center" shrinkToFit="1"/>
    </xf>
    <xf numFmtId="168" fontId="15" fillId="0" borderId="18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168" fontId="15" fillId="0" borderId="12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168" fontId="15" fillId="0" borderId="28" xfId="0" applyNumberFormat="1" applyFont="1" applyBorder="1" applyAlignment="1">
      <alignment horizontal="center" vertical="center" shrinkToFit="1"/>
    </xf>
    <xf numFmtId="168" fontId="15" fillId="0" borderId="27" xfId="0" applyNumberFormat="1" applyFont="1" applyBorder="1" applyAlignment="1">
      <alignment horizontal="center" vertical="center" shrinkToFit="1"/>
    </xf>
    <xf numFmtId="168" fontId="15" fillId="0" borderId="29" xfId="0" applyNumberFormat="1" applyFont="1" applyBorder="1" applyAlignment="1">
      <alignment horizontal="center" vertical="center" shrinkToFit="1"/>
    </xf>
    <xf numFmtId="168" fontId="15" fillId="0" borderId="30" xfId="0" applyNumberFormat="1" applyFont="1" applyBorder="1" applyAlignment="1">
      <alignment horizontal="center" vertical="center" shrinkToFit="1"/>
    </xf>
    <xf numFmtId="168" fontId="15" fillId="0" borderId="26" xfId="0" applyNumberFormat="1" applyFont="1" applyBorder="1" applyAlignment="1">
      <alignment horizontal="center" vertical="center" shrinkToFit="1"/>
    </xf>
    <xf numFmtId="168" fontId="15" fillId="0" borderId="31" xfId="0" applyNumberFormat="1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45" fontId="3" fillId="0" borderId="10" xfId="0" applyNumberFormat="1" applyFont="1" applyBorder="1" applyAlignment="1">
      <alignment horizontal="center"/>
    </xf>
    <xf numFmtId="0" fontId="14" fillId="0" borderId="4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20" fontId="3" fillId="0" borderId="3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20" fontId="3" fillId="0" borderId="2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57150</xdr:colOff>
      <xdr:row>1</xdr:row>
      <xdr:rowOff>38100</xdr:rowOff>
    </xdr:from>
    <xdr:to>
      <xdr:col>55</xdr:col>
      <xdr:colOff>28575</xdr:colOff>
      <xdr:row>5</xdr:row>
      <xdr:rowOff>0</xdr:rowOff>
    </xdr:to>
    <xdr:pic>
      <xdr:nvPicPr>
        <xdr:cNvPr id="1" name="Grafik 3" descr="logo_tsv_bigge_olsberg_20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33350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10</xdr:col>
      <xdr:colOff>19050</xdr:colOff>
      <xdr:row>4</xdr:row>
      <xdr:rowOff>0</xdr:rowOff>
    </xdr:to>
    <xdr:pic>
      <xdr:nvPicPr>
        <xdr:cNvPr id="2" name="Grafik 2" descr="213px-Stadtwappen_der_Stadt_Olsberg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36</xdr:row>
      <xdr:rowOff>76200</xdr:rowOff>
    </xdr:from>
    <xdr:to>
      <xdr:col>26</xdr:col>
      <xdr:colOff>9525</xdr:colOff>
      <xdr:row>38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7972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46"/>
  <sheetViews>
    <sheetView showGridLines="0" showRowColHeaders="0" tabSelected="1" zoomScale="112" zoomScaleNormal="112" zoomScalePageLayoutView="0" workbookViewId="0" topLeftCell="A21">
      <selection activeCell="AZ32" sqref="AZ32:BA32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17" customWidth="1"/>
    <col min="58" max="58" width="2.8515625" style="17" customWidth="1"/>
    <col min="59" max="59" width="2.140625" style="17" customWidth="1"/>
    <col min="60" max="60" width="2.8515625" style="17" customWidth="1"/>
    <col min="61" max="64" width="1.7109375" style="17" customWidth="1"/>
    <col min="65" max="65" width="3.7109375" style="17" customWidth="1"/>
    <col min="66" max="66" width="2.28125" style="17" customWidth="1"/>
    <col min="67" max="67" width="3.140625" style="17" customWidth="1"/>
    <col min="68" max="68" width="8.140625" style="17" bestFit="1" customWidth="1"/>
    <col min="69" max="69" width="2.28125" style="17" customWidth="1"/>
    <col min="70" max="71" width="8.140625" style="17" bestFit="1" customWidth="1"/>
    <col min="72" max="73" width="1.7109375" style="17" customWidth="1"/>
    <col min="74" max="80" width="1.7109375" style="18" customWidth="1"/>
    <col min="81" max="96" width="1.7109375" style="19" customWidth="1"/>
    <col min="97" max="16384" width="1.7109375" style="13" customWidth="1"/>
  </cols>
  <sheetData>
    <row r="1" spans="1:96" s="11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8"/>
      <c r="BW1" s="18"/>
      <c r="BX1" s="18"/>
      <c r="BY1" s="18"/>
      <c r="BZ1" s="18"/>
      <c r="CA1" s="18"/>
      <c r="CB1" s="18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</row>
    <row r="2" spans="2:96" s="11" customFormat="1" ht="36.75">
      <c r="B2" s="46"/>
      <c r="C2" s="46"/>
      <c r="D2" s="46"/>
      <c r="E2" s="46"/>
      <c r="G2" s="46"/>
      <c r="H2" s="46"/>
      <c r="I2" s="46"/>
      <c r="K2" s="46"/>
      <c r="L2" s="172" t="s">
        <v>30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8"/>
      <c r="BW2" s="18"/>
      <c r="BX2" s="18"/>
      <c r="BY2" s="18"/>
      <c r="BZ2" s="18"/>
      <c r="CA2" s="18"/>
      <c r="CB2" s="18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</row>
    <row r="3" spans="1:96" s="8" customFormat="1" ht="36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172" t="s">
        <v>31</v>
      </c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5"/>
      <c r="AT3" s="15" t="s">
        <v>23</v>
      </c>
      <c r="AU3" s="15"/>
      <c r="AV3" s="15"/>
      <c r="AW3" s="15"/>
      <c r="AX3" s="15"/>
      <c r="AY3" s="15"/>
      <c r="AZ3" s="15"/>
      <c r="BA3" s="15"/>
      <c r="BB3" s="15"/>
      <c r="BC3" s="15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1"/>
      <c r="BW3" s="21"/>
      <c r="BX3" s="21"/>
      <c r="BY3" s="21"/>
      <c r="BZ3" s="21"/>
      <c r="CA3" s="21"/>
      <c r="CB3" s="21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</row>
    <row r="4" spans="1:96" s="2" customFormat="1" ht="26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173" t="s">
        <v>33</v>
      </c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4"/>
      <c r="BY4" s="24"/>
      <c r="BZ4" s="24"/>
      <c r="CA4" s="24"/>
      <c r="CB4" s="24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</row>
    <row r="5" spans="43:96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4"/>
      <c r="BY5" s="24"/>
      <c r="BZ5" s="24"/>
      <c r="CA5" s="24"/>
      <c r="CB5" s="24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</row>
    <row r="6" spans="12:96" s="2" customFormat="1" ht="15.75">
      <c r="L6" s="3" t="s">
        <v>0</v>
      </c>
      <c r="M6" s="154" t="s">
        <v>32</v>
      </c>
      <c r="N6" s="155"/>
      <c r="O6" s="155"/>
      <c r="P6" s="155"/>
      <c r="Q6" s="155"/>
      <c r="R6" s="155"/>
      <c r="S6" s="155"/>
      <c r="T6" s="155"/>
      <c r="U6" s="2" t="s">
        <v>1</v>
      </c>
      <c r="Y6" s="156">
        <v>42386</v>
      </c>
      <c r="Z6" s="156"/>
      <c r="AA6" s="156"/>
      <c r="AB6" s="156"/>
      <c r="AC6" s="156"/>
      <c r="AD6" s="156"/>
      <c r="AE6" s="156"/>
      <c r="AF6" s="15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4"/>
      <c r="BY6" s="24"/>
      <c r="BZ6" s="24"/>
      <c r="CA6" s="24"/>
      <c r="CB6" s="24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43:96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4"/>
      <c r="BY7" s="24"/>
      <c r="BZ7" s="24"/>
      <c r="CA7" s="24"/>
      <c r="CB7" s="24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</row>
    <row r="8" spans="2:96" s="2" customFormat="1" ht="15">
      <c r="B8" s="157" t="s">
        <v>36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4"/>
      <c r="BY8" s="24"/>
      <c r="BZ8" s="24"/>
      <c r="CA8" s="24"/>
      <c r="CB8" s="24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57:96" s="2" customFormat="1" ht="6" customHeight="1"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4"/>
      <c r="BW9" s="24"/>
      <c r="BX9" s="24"/>
      <c r="BY9" s="24"/>
      <c r="BZ9" s="24"/>
      <c r="CA9" s="24"/>
      <c r="CB9" s="24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7:96" s="2" customFormat="1" ht="15.75">
      <c r="G10" s="5" t="s">
        <v>2</v>
      </c>
      <c r="H10" s="158">
        <v>0.7777777777777778</v>
      </c>
      <c r="I10" s="158"/>
      <c r="J10" s="158"/>
      <c r="K10" s="158"/>
      <c r="L10" s="158"/>
      <c r="M10" s="6" t="s">
        <v>3</v>
      </c>
      <c r="T10" s="5" t="s">
        <v>4</v>
      </c>
      <c r="U10" s="159">
        <v>1</v>
      </c>
      <c r="V10" s="159" t="s">
        <v>5</v>
      </c>
      <c r="W10" s="14" t="s">
        <v>24</v>
      </c>
      <c r="X10" s="145">
        <v>0.006944444444444444</v>
      </c>
      <c r="Y10" s="145"/>
      <c r="Z10" s="145"/>
      <c r="AA10" s="145"/>
      <c r="AB10" s="145"/>
      <c r="AC10" s="6" t="s">
        <v>6</v>
      </c>
      <c r="AK10" s="5" t="s">
        <v>7</v>
      </c>
      <c r="AL10" s="145">
        <v>0.001388888888888889</v>
      </c>
      <c r="AM10" s="145"/>
      <c r="AN10" s="145"/>
      <c r="AO10" s="145"/>
      <c r="AP10" s="145"/>
      <c r="AQ10" s="6" t="s">
        <v>6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4"/>
      <c r="BX10" s="24"/>
      <c r="BY10" s="24"/>
      <c r="BZ10" s="24"/>
      <c r="CA10" s="24"/>
      <c r="CB10" s="24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2"/>
      <c r="AI11" s="2"/>
      <c r="AJ11" s="2"/>
      <c r="AK11" s="5" t="s">
        <v>7</v>
      </c>
      <c r="AL11" s="145">
        <v>0.003472222222222222</v>
      </c>
      <c r="AM11" s="145"/>
      <c r="AN11" s="145"/>
      <c r="AO11" s="145"/>
      <c r="AP11" s="145"/>
      <c r="AQ11" s="6" t="s">
        <v>6</v>
      </c>
      <c r="AR11" s="2"/>
      <c r="AS11"/>
      <c r="AT11"/>
      <c r="AU11"/>
      <c r="AV11"/>
      <c r="AW11"/>
      <c r="AX11"/>
      <c r="AY11"/>
      <c r="AZ11"/>
      <c r="BA11"/>
      <c r="BB11"/>
      <c r="BC11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8"/>
      <c r="BW11" s="18"/>
      <c r="BX11" s="18"/>
      <c r="BY11" s="18"/>
      <c r="BZ11" s="18"/>
      <c r="CA11" s="18"/>
      <c r="CB11" s="18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8"/>
      <c r="BW12" s="18"/>
      <c r="BX12" s="18"/>
      <c r="BY12" s="18"/>
      <c r="BZ12" s="18"/>
      <c r="CA12" s="18"/>
      <c r="CB12" s="18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</row>
    <row r="13" spans="1:96" s="11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8"/>
      <c r="BW13" s="18"/>
      <c r="BX13" s="18"/>
      <c r="BY13" s="18"/>
      <c r="BZ13" s="18"/>
      <c r="CA13" s="18"/>
      <c r="CB13" s="18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8"/>
      <c r="BW14" s="18"/>
      <c r="BX14" s="18"/>
      <c r="BY14" s="18"/>
      <c r="BZ14" s="18"/>
      <c r="CA14" s="18"/>
      <c r="CB14" s="18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96" s="11" customFormat="1" ht="18.75" customHeight="1">
      <c r="A15"/>
      <c r="J15" s="177" t="s">
        <v>25</v>
      </c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9"/>
      <c r="AV15" s="121"/>
      <c r="AW15" s="122"/>
      <c r="AX15"/>
      <c r="AY15"/>
      <c r="AZ15"/>
      <c r="BA15"/>
      <c r="BB15"/>
      <c r="BC15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  <c r="BW15" s="18"/>
      <c r="BX15" s="18"/>
      <c r="BY15" s="18"/>
      <c r="BZ15" s="18"/>
      <c r="CA15" s="18"/>
      <c r="CB15" s="18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</row>
    <row r="16" spans="1:96" s="11" customFormat="1" ht="18.75" customHeight="1">
      <c r="A16"/>
      <c r="J16" s="131" t="s">
        <v>9</v>
      </c>
      <c r="K16" s="132"/>
      <c r="L16" s="133" t="s">
        <v>38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8"/>
      <c r="AW16" s="139"/>
      <c r="AX16"/>
      <c r="AY16"/>
      <c r="AZ16"/>
      <c r="BA16"/>
      <c r="BB16"/>
      <c r="BC16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8"/>
      <c r="BW16" s="18"/>
      <c r="BX16" s="18"/>
      <c r="BY16" s="18"/>
      <c r="BZ16" s="18"/>
      <c r="CA16" s="18"/>
      <c r="CB16" s="18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96" s="11" customFormat="1" ht="18.75" customHeight="1">
      <c r="A17"/>
      <c r="J17" s="131" t="s">
        <v>10</v>
      </c>
      <c r="K17" s="132"/>
      <c r="L17" s="133" t="s">
        <v>34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8"/>
      <c r="AW17" s="139"/>
      <c r="AX17"/>
      <c r="AY17"/>
      <c r="AZ17"/>
      <c r="BA17"/>
      <c r="BB17"/>
      <c r="BC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8"/>
      <c r="BW17" s="18"/>
      <c r="BX17" s="18"/>
      <c r="BY17" s="18"/>
      <c r="BZ17" s="18"/>
      <c r="CA17" s="18"/>
      <c r="CB17" s="18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</row>
    <row r="18" spans="1:96" s="11" customFormat="1" ht="18.75" customHeight="1">
      <c r="A18"/>
      <c r="J18" s="131" t="s">
        <v>11</v>
      </c>
      <c r="K18" s="132"/>
      <c r="L18" s="133" t="s">
        <v>35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8"/>
      <c r="AW18" s="139"/>
      <c r="AX18"/>
      <c r="AY18"/>
      <c r="AZ18"/>
      <c r="BA18"/>
      <c r="BB18"/>
      <c r="BC1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8"/>
      <c r="BW18" s="18"/>
      <c r="BX18" s="18"/>
      <c r="BY18" s="18"/>
      <c r="BZ18" s="18"/>
      <c r="CA18" s="18"/>
      <c r="CB18" s="18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</row>
    <row r="19" spans="1:96" s="11" customFormat="1" ht="18.75" customHeight="1" thickBot="1">
      <c r="A19"/>
      <c r="J19" s="140" t="s">
        <v>12</v>
      </c>
      <c r="K19" s="141"/>
      <c r="L19" s="133" t="s">
        <v>37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29"/>
      <c r="AW19" s="130"/>
      <c r="AX19"/>
      <c r="AY19"/>
      <c r="AZ19"/>
      <c r="BA19"/>
      <c r="BB19"/>
      <c r="BC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8"/>
      <c r="BW19" s="18"/>
      <c r="BX19" s="18"/>
      <c r="BY19" s="18"/>
      <c r="BZ19" s="18"/>
      <c r="CA19" s="18"/>
      <c r="CB19" s="18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</row>
    <row r="20" spans="1:96" s="11" customFormat="1" ht="18.75" customHeight="1">
      <c r="A20"/>
      <c r="J20" s="92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120"/>
      <c r="AW20" s="120"/>
      <c r="AX20"/>
      <c r="AY20"/>
      <c r="AZ20"/>
      <c r="BA20"/>
      <c r="BB20"/>
      <c r="BC20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8"/>
      <c r="BW20" s="18"/>
      <c r="BX20" s="18"/>
      <c r="BY20" s="18"/>
      <c r="BZ20" s="18"/>
      <c r="CA20" s="18"/>
      <c r="CB20" s="18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</row>
    <row r="21" spans="1:96" s="11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 s="13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17"/>
      <c r="BU21" s="17"/>
      <c r="BV21" s="18"/>
      <c r="BW21" s="18"/>
      <c r="BX21" s="18"/>
      <c r="BY21" s="18"/>
      <c r="BZ21" s="18"/>
      <c r="CA21" s="18"/>
      <c r="CB21" s="18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</row>
    <row r="22" spans="1:96" s="11" customFormat="1" ht="12.75">
      <c r="A22"/>
      <c r="B22" s="1" t="s">
        <v>27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17"/>
      <c r="BU22" s="17"/>
      <c r="BV22" s="18"/>
      <c r="BW22" s="18"/>
      <c r="BX22" s="18"/>
      <c r="BY22" s="18"/>
      <c r="BZ22" s="18"/>
      <c r="CA22" s="18"/>
      <c r="CB22" s="18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</row>
    <row r="23" spans="1:96" s="11" customFormat="1" ht="11.25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17"/>
      <c r="BU23" s="17"/>
      <c r="BV23" s="18"/>
      <c r="BW23" s="18"/>
      <c r="BX23" s="18"/>
      <c r="BY23" s="18"/>
      <c r="BZ23" s="18"/>
      <c r="CA23" s="18"/>
      <c r="CB23" s="18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</row>
    <row r="24" spans="1:101" s="32" customFormat="1" ht="21.75" customHeight="1" thickBot="1">
      <c r="A24" s="4"/>
      <c r="B24" s="77" t="s">
        <v>13</v>
      </c>
      <c r="C24" s="152"/>
      <c r="D24" s="153" t="s">
        <v>14</v>
      </c>
      <c r="E24" s="78"/>
      <c r="F24" s="78"/>
      <c r="G24" s="78"/>
      <c r="H24" s="78"/>
      <c r="I24" s="152"/>
      <c r="J24" s="38"/>
      <c r="K24" s="78" t="s">
        <v>15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152"/>
      <c r="AW24" s="153" t="s">
        <v>18</v>
      </c>
      <c r="AX24" s="78"/>
      <c r="AY24" s="78"/>
      <c r="AZ24" s="78"/>
      <c r="BA24" s="152"/>
      <c r="BB24" s="153" t="s">
        <v>29</v>
      </c>
      <c r="BC24" s="79"/>
      <c r="BD24" s="12"/>
      <c r="BE24" s="56"/>
      <c r="BF24" s="59" t="s">
        <v>22</v>
      </c>
      <c r="BG24" s="60"/>
      <c r="BH24" s="60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26"/>
      <c r="BU24" s="26"/>
      <c r="BV24" s="27"/>
      <c r="BW24" s="27"/>
      <c r="BX24" s="27"/>
      <c r="BY24" s="27"/>
      <c r="BZ24" s="27"/>
      <c r="CA24" s="27"/>
      <c r="CB24" s="27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37"/>
      <c r="CT24" s="37"/>
      <c r="CU24" s="37"/>
      <c r="CV24" s="37"/>
      <c r="CW24" s="37"/>
    </row>
    <row r="25" spans="2:96" s="39" customFormat="1" ht="21.75" customHeight="1">
      <c r="B25" s="146">
        <v>1</v>
      </c>
      <c r="C25" s="147"/>
      <c r="D25" s="148">
        <f>$H$10</f>
        <v>0.7777777777777778</v>
      </c>
      <c r="E25" s="149"/>
      <c r="F25" s="149"/>
      <c r="G25" s="149"/>
      <c r="H25" s="149"/>
      <c r="I25" s="150"/>
      <c r="J25" s="136" t="str">
        <f>L16</f>
        <v>TSV Bigge-Olsberg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43" t="s">
        <v>17</v>
      </c>
      <c r="AD25" s="136" t="str">
        <f>L17</f>
        <v>JSG Ass/Wie/Wu/Bruchh/Elleringh 1</v>
      </c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137"/>
      <c r="AW25" s="151">
        <v>2</v>
      </c>
      <c r="AX25" s="147"/>
      <c r="AY25" s="43" t="s">
        <v>16</v>
      </c>
      <c r="AZ25" s="147">
        <v>0</v>
      </c>
      <c r="BA25" s="176"/>
      <c r="BB25" s="125"/>
      <c r="BC25" s="126"/>
      <c r="BE25" s="57"/>
      <c r="BF25" s="62">
        <f aca="true" t="shared" si="0" ref="BF25:BF34">IF(ISBLANK(AW25),"0",IF(AW25&gt;AZ25,3,IF(AW25=AZ25,1,0)))</f>
        <v>3</v>
      </c>
      <c r="BG25" s="62" t="s">
        <v>16</v>
      </c>
      <c r="BH25" s="62">
        <f aca="true" t="shared" si="1" ref="BH25:BH34">IF(ISBLANK(AZ25),"0",IF(AZ25&gt;AW25,3,IF(AZ25=AW25,1,0)))</f>
        <v>0</v>
      </c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40"/>
      <c r="BU25" s="40"/>
      <c r="BV25" s="41"/>
      <c r="BW25" s="41"/>
      <c r="BX25" s="41"/>
      <c r="BY25" s="41"/>
      <c r="BZ25" s="41"/>
      <c r="CA25" s="41"/>
      <c r="CB25" s="41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</row>
    <row r="26" spans="1:96" s="12" customFormat="1" ht="21.75" customHeight="1">
      <c r="A26" s="4"/>
      <c r="B26" s="162">
        <v>2</v>
      </c>
      <c r="C26" s="160"/>
      <c r="D26" s="84">
        <f>D25+($U$10*$X$10+$AL$10)</f>
        <v>0.7861111111111111</v>
      </c>
      <c r="E26" s="85"/>
      <c r="F26" s="85"/>
      <c r="G26" s="85"/>
      <c r="H26" s="85"/>
      <c r="I26" s="86"/>
      <c r="J26" s="87" t="str">
        <f>L19</f>
        <v>JSG Antfeld/Altenbüren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50" t="s">
        <v>17</v>
      </c>
      <c r="AD26" s="87" t="str">
        <f>L18</f>
        <v>JSG Ass/Wie/Wu/Bruchh/Elleringh 2</v>
      </c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9"/>
      <c r="AW26" s="163">
        <v>1</v>
      </c>
      <c r="AX26" s="160"/>
      <c r="AY26" s="50" t="s">
        <v>16</v>
      </c>
      <c r="AZ26" s="160">
        <v>4</v>
      </c>
      <c r="BA26" s="161"/>
      <c r="BB26" s="123"/>
      <c r="BC26" s="124"/>
      <c r="BE26" s="56"/>
      <c r="BF26" s="62">
        <f t="shared" si="0"/>
        <v>0</v>
      </c>
      <c r="BG26" s="62" t="s">
        <v>16</v>
      </c>
      <c r="BH26" s="62">
        <f t="shared" si="1"/>
        <v>3</v>
      </c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26"/>
      <c r="BU26" s="26"/>
      <c r="BV26" s="27"/>
      <c r="BW26" s="27"/>
      <c r="BX26" s="27"/>
      <c r="BY26" s="27"/>
      <c r="BZ26" s="27"/>
      <c r="CA26" s="27"/>
      <c r="CB26" s="27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</row>
    <row r="27" spans="1:96" s="12" customFormat="1" ht="21.75" customHeight="1">
      <c r="A27" s="4"/>
      <c r="B27" s="162">
        <v>3</v>
      </c>
      <c r="C27" s="160"/>
      <c r="D27" s="84">
        <f>D26+($U$10*$X$10+$AL$10+AL11)</f>
        <v>0.7979166666666666</v>
      </c>
      <c r="E27" s="85"/>
      <c r="F27" s="85"/>
      <c r="G27" s="85"/>
      <c r="H27" s="85"/>
      <c r="I27" s="86"/>
      <c r="J27" s="87" t="str">
        <f>L18</f>
        <v>JSG Ass/Wie/Wu/Bruchh/Elleringh 2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50" t="s">
        <v>17</v>
      </c>
      <c r="AD27" s="87" t="str">
        <f>L17</f>
        <v>JSG Ass/Wie/Wu/Bruchh/Elleringh 1</v>
      </c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9"/>
      <c r="AW27" s="163">
        <v>4</v>
      </c>
      <c r="AX27" s="160"/>
      <c r="AY27" s="50" t="s">
        <v>16</v>
      </c>
      <c r="AZ27" s="160">
        <v>2</v>
      </c>
      <c r="BA27" s="161"/>
      <c r="BB27" s="123"/>
      <c r="BC27" s="124"/>
      <c r="BE27" s="56"/>
      <c r="BF27" s="62">
        <f t="shared" si="0"/>
        <v>3</v>
      </c>
      <c r="BG27" s="62" t="s">
        <v>16</v>
      </c>
      <c r="BH27" s="62">
        <f t="shared" si="1"/>
        <v>0</v>
      </c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26"/>
      <c r="BU27" s="26"/>
      <c r="BV27" s="27"/>
      <c r="BW27" s="27"/>
      <c r="BX27" s="27"/>
      <c r="BY27" s="27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</row>
    <row r="28" spans="1:96" s="12" customFormat="1" ht="21.75" customHeight="1">
      <c r="A28" s="4"/>
      <c r="B28" s="162">
        <v>4</v>
      </c>
      <c r="C28" s="161"/>
      <c r="D28" s="84">
        <f>D27+($U$10*$X$10+$AL$10)</f>
        <v>0.8062499999999999</v>
      </c>
      <c r="E28" s="85"/>
      <c r="F28" s="85"/>
      <c r="G28" s="85"/>
      <c r="H28" s="85"/>
      <c r="I28" s="86"/>
      <c r="J28" s="87" t="str">
        <f>J25</f>
        <v>TSV Bigge-Olsberg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50" t="s">
        <v>17</v>
      </c>
      <c r="AD28" s="87" t="str">
        <f>L19</f>
        <v>JSG Antfeld/Altenbüren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9"/>
      <c r="AW28" s="163">
        <v>3</v>
      </c>
      <c r="AX28" s="160"/>
      <c r="AY28" s="50" t="s">
        <v>16</v>
      </c>
      <c r="AZ28" s="160">
        <v>0</v>
      </c>
      <c r="BA28" s="161"/>
      <c r="BB28" s="123"/>
      <c r="BC28" s="124"/>
      <c r="BE28" s="56"/>
      <c r="BF28" s="62">
        <f t="shared" si="0"/>
        <v>3</v>
      </c>
      <c r="BG28" s="62" t="s">
        <v>16</v>
      </c>
      <c r="BH28" s="62">
        <f t="shared" si="1"/>
        <v>0</v>
      </c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26"/>
      <c r="BU28" s="26"/>
      <c r="BV28" s="27"/>
      <c r="BW28" s="27"/>
      <c r="BX28" s="27"/>
      <c r="BY28" s="27"/>
      <c r="BZ28" s="27"/>
      <c r="CA28" s="27"/>
      <c r="CB28" s="27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</row>
    <row r="29" spans="1:96" s="12" customFormat="1" ht="21.75" customHeight="1">
      <c r="A29" s="4"/>
      <c r="B29" s="162">
        <v>5</v>
      </c>
      <c r="C29" s="160"/>
      <c r="D29" s="84">
        <f>D28+($U$10*$X$10+$AL$10+AL11)</f>
        <v>0.8180555555555554</v>
      </c>
      <c r="E29" s="85"/>
      <c r="F29" s="85"/>
      <c r="G29" s="85"/>
      <c r="H29" s="85"/>
      <c r="I29" s="86"/>
      <c r="J29" s="87" t="str">
        <f>L18</f>
        <v>JSG Ass/Wie/Wu/Bruchh/Elleringh 2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50" t="s">
        <v>17</v>
      </c>
      <c r="AD29" s="87" t="str">
        <f>L16</f>
        <v>TSV Bigge-Olsberg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9"/>
      <c r="AW29" s="163">
        <v>2</v>
      </c>
      <c r="AX29" s="160"/>
      <c r="AY29" s="50" t="s">
        <v>16</v>
      </c>
      <c r="AZ29" s="160">
        <v>1</v>
      </c>
      <c r="BA29" s="161"/>
      <c r="BB29" s="123"/>
      <c r="BC29" s="124"/>
      <c r="BE29" s="56"/>
      <c r="BF29" s="62">
        <f t="shared" si="0"/>
        <v>3</v>
      </c>
      <c r="BG29" s="62" t="s">
        <v>16</v>
      </c>
      <c r="BH29" s="62">
        <f t="shared" si="1"/>
        <v>0</v>
      </c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26"/>
      <c r="BU29" s="26"/>
      <c r="BV29" s="27"/>
      <c r="BW29" s="27"/>
      <c r="BX29" s="27"/>
      <c r="BY29" s="27"/>
      <c r="BZ29" s="27"/>
      <c r="CA29" s="27"/>
      <c r="CB29" s="27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</row>
    <row r="30" spans="1:96" s="12" customFormat="1" ht="21.75" customHeight="1" thickBot="1">
      <c r="A30" s="4"/>
      <c r="B30" s="165">
        <v>6</v>
      </c>
      <c r="C30" s="166"/>
      <c r="D30" s="167">
        <f>D29+($U$10*$X$10+$AL$10)</f>
        <v>0.8263888888888887</v>
      </c>
      <c r="E30" s="168"/>
      <c r="F30" s="168"/>
      <c r="G30" s="168"/>
      <c r="H30" s="168"/>
      <c r="I30" s="169"/>
      <c r="J30" s="142" t="str">
        <f>L17</f>
        <v>JSG Ass/Wie/Wu/Bruchh/Elleringh 1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53" t="s">
        <v>17</v>
      </c>
      <c r="AD30" s="142" t="str">
        <f>L19</f>
        <v>JSG Antfeld/Altenbüren</v>
      </c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4"/>
      <c r="AW30" s="174">
        <v>2</v>
      </c>
      <c r="AX30" s="166"/>
      <c r="AY30" s="53" t="s">
        <v>16</v>
      </c>
      <c r="AZ30" s="166">
        <v>1</v>
      </c>
      <c r="BA30" s="175"/>
      <c r="BB30" s="170"/>
      <c r="BC30" s="171"/>
      <c r="BE30" s="56"/>
      <c r="BF30" s="62">
        <f t="shared" si="0"/>
        <v>3</v>
      </c>
      <c r="BG30" s="62" t="s">
        <v>16</v>
      </c>
      <c r="BH30" s="62">
        <f t="shared" si="1"/>
        <v>0</v>
      </c>
      <c r="BI30" s="61"/>
      <c r="BJ30" s="61"/>
      <c r="BK30" s="64"/>
      <c r="BL30" s="64"/>
      <c r="BM30" s="64"/>
      <c r="BN30" s="64"/>
      <c r="BO30" s="64"/>
      <c r="BP30" s="64"/>
      <c r="BQ30" s="64"/>
      <c r="BR30" s="64"/>
      <c r="BS30" s="64"/>
      <c r="BT30" s="26"/>
      <c r="BU30" s="26"/>
      <c r="BV30" s="27"/>
      <c r="BW30" s="27"/>
      <c r="BX30" s="27"/>
      <c r="BY30" s="27"/>
      <c r="BZ30" s="27"/>
      <c r="CA30" s="27"/>
      <c r="CB30" s="27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</row>
    <row r="31" spans="1:96" s="12" customFormat="1" ht="21.75" customHeight="1">
      <c r="A31" s="4"/>
      <c r="B31" s="147"/>
      <c r="C31" s="147"/>
      <c r="D31" s="164"/>
      <c r="E31" s="149"/>
      <c r="F31" s="149"/>
      <c r="G31" s="149"/>
      <c r="H31" s="149"/>
      <c r="I31" s="149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43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147"/>
      <c r="AX31" s="147"/>
      <c r="AY31" s="43"/>
      <c r="AZ31" s="147"/>
      <c r="BA31" s="147"/>
      <c r="BB31" s="149"/>
      <c r="BC31" s="149"/>
      <c r="BD31" s="9"/>
      <c r="BE31" s="56"/>
      <c r="BF31" s="62" t="str">
        <f t="shared" si="0"/>
        <v>0</v>
      </c>
      <c r="BG31" s="62" t="s">
        <v>16</v>
      </c>
      <c r="BH31" s="62" t="str">
        <f t="shared" si="1"/>
        <v>0</v>
      </c>
      <c r="BI31" s="61"/>
      <c r="BJ31" s="61"/>
      <c r="BK31" s="65"/>
      <c r="BL31" s="65"/>
      <c r="BM31" s="69" t="str">
        <f>$L$18</f>
        <v>JSG Ass/Wie/Wu/Bruchh/Elleringh 2</v>
      </c>
      <c r="BN31" s="67">
        <f>COUNT($AZ$26,$AW$27,$AW$29)</f>
        <v>3</v>
      </c>
      <c r="BO31" s="67">
        <f>SUM($BH$26+$BF$27+$BF$29)</f>
        <v>9</v>
      </c>
      <c r="BP31" s="67">
        <f>SUM($AZ$26+$AW$27+$AW$29)</f>
        <v>10</v>
      </c>
      <c r="BQ31" s="68" t="s">
        <v>16</v>
      </c>
      <c r="BR31" s="67">
        <f>SUM($AW$26+$AZ$27+$AZ$29)</f>
        <v>4</v>
      </c>
      <c r="BS31" s="67">
        <f>SUM(BP31-BR31)</f>
        <v>6</v>
      </c>
      <c r="BT31" s="26"/>
      <c r="BU31" s="26"/>
      <c r="BV31" s="27"/>
      <c r="BW31" s="27"/>
      <c r="BX31" s="27"/>
      <c r="BY31" s="27"/>
      <c r="BZ31" s="27"/>
      <c r="CA31" s="27"/>
      <c r="CB31" s="27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</row>
    <row r="32" spans="1:96" s="12" customFormat="1" ht="21.75" customHeight="1">
      <c r="A32" s="4"/>
      <c r="B32" s="135"/>
      <c r="C32" s="135"/>
      <c r="D32" s="70"/>
      <c r="E32" s="71"/>
      <c r="F32" s="71"/>
      <c r="G32" s="71"/>
      <c r="H32" s="71"/>
      <c r="I32" s="71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54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135"/>
      <c r="AX32" s="135"/>
      <c r="AY32" s="54"/>
      <c r="AZ32" s="135"/>
      <c r="BA32" s="135"/>
      <c r="BB32" s="71"/>
      <c r="BC32" s="71"/>
      <c r="BD32" s="9"/>
      <c r="BE32" s="56"/>
      <c r="BF32" s="62" t="str">
        <f t="shared" si="0"/>
        <v>0</v>
      </c>
      <c r="BG32" s="62" t="s">
        <v>16</v>
      </c>
      <c r="BH32" s="62" t="str">
        <f t="shared" si="1"/>
        <v>0</v>
      </c>
      <c r="BI32" s="61"/>
      <c r="BJ32" s="61"/>
      <c r="BK32" s="65"/>
      <c r="BL32" s="65"/>
      <c r="BM32" s="66" t="str">
        <f>$L$16</f>
        <v>TSV Bigge-Olsberg</v>
      </c>
      <c r="BN32" s="67">
        <f>COUNT($AW$25,$AW$28,$AZ$29)</f>
        <v>3</v>
      </c>
      <c r="BO32" s="67">
        <f>SUM($BF$25+$BF$28+$BH$29)</f>
        <v>6</v>
      </c>
      <c r="BP32" s="67">
        <f>SUM($AW$25+$AW$28+$AZ$29)</f>
        <v>6</v>
      </c>
      <c r="BQ32" s="68" t="s">
        <v>16</v>
      </c>
      <c r="BR32" s="67">
        <f>SUM($AZ$25+$AZ$28+$AW$29)</f>
        <v>2</v>
      </c>
      <c r="BS32" s="67">
        <f>SUM(BP32-BR32)</f>
        <v>4</v>
      </c>
      <c r="BT32" s="26"/>
      <c r="BU32" s="26"/>
      <c r="BV32" s="27"/>
      <c r="BW32" s="27"/>
      <c r="BX32" s="27"/>
      <c r="BY32" s="27"/>
      <c r="BZ32" s="27"/>
      <c r="CA32" s="27"/>
      <c r="CB32" s="27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</row>
    <row r="33" spans="1:96" s="12" customFormat="1" ht="21.75" customHeight="1">
      <c r="A33" s="4"/>
      <c r="B33" s="135"/>
      <c r="C33" s="135"/>
      <c r="D33" s="70"/>
      <c r="E33" s="71"/>
      <c r="F33" s="71"/>
      <c r="G33" s="71"/>
      <c r="H33" s="71"/>
      <c r="I33" s="71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54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135"/>
      <c r="AX33" s="135"/>
      <c r="AY33" s="54"/>
      <c r="AZ33" s="135"/>
      <c r="BA33" s="135"/>
      <c r="BB33" s="71"/>
      <c r="BC33" s="71"/>
      <c r="BD33" s="9"/>
      <c r="BE33" s="56"/>
      <c r="BF33" s="62" t="str">
        <f t="shared" si="0"/>
        <v>0</v>
      </c>
      <c r="BG33" s="62" t="s">
        <v>16</v>
      </c>
      <c r="BH33" s="62" t="str">
        <f t="shared" si="1"/>
        <v>0</v>
      </c>
      <c r="BI33" s="61"/>
      <c r="BJ33" s="61"/>
      <c r="BK33" s="65"/>
      <c r="BL33" s="65"/>
      <c r="BM33" s="69" t="str">
        <f>$L$17</f>
        <v>JSG Ass/Wie/Wu/Bruchh/Elleringh 1</v>
      </c>
      <c r="BN33" s="67">
        <f>COUNT($AZ$25,$AZ$27,$AW$30)</f>
        <v>3</v>
      </c>
      <c r="BO33" s="67">
        <f>SUM($BH$25+$BH$27+$BF$30)</f>
        <v>3</v>
      </c>
      <c r="BP33" s="67">
        <f>SUM($AZ$25+$AZ$27+$AW$30)</f>
        <v>4</v>
      </c>
      <c r="BQ33" s="68" t="s">
        <v>16</v>
      </c>
      <c r="BR33" s="67">
        <f>SUM($AW$25+$AW$27+$AZ$30)</f>
        <v>7</v>
      </c>
      <c r="BS33" s="67">
        <f>SUM(BP33-BR33)</f>
        <v>-3</v>
      </c>
      <c r="BT33" s="26"/>
      <c r="BU33" s="26"/>
      <c r="BV33" s="27"/>
      <c r="BW33" s="27"/>
      <c r="BX33" s="27"/>
      <c r="BY33" s="27"/>
      <c r="BZ33" s="27"/>
      <c r="CA33" s="27"/>
      <c r="CB33" s="27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</row>
    <row r="34" spans="1:96" s="12" customFormat="1" ht="21.75" customHeight="1">
      <c r="A34" s="4"/>
      <c r="B34" s="135"/>
      <c r="C34" s="135"/>
      <c r="D34" s="70"/>
      <c r="E34" s="71"/>
      <c r="F34" s="71"/>
      <c r="G34" s="71"/>
      <c r="H34" s="71"/>
      <c r="I34" s="71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54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135"/>
      <c r="AX34" s="135"/>
      <c r="AY34" s="54"/>
      <c r="AZ34" s="135"/>
      <c r="BA34" s="135"/>
      <c r="BB34" s="71"/>
      <c r="BC34" s="71"/>
      <c r="BD34" s="9"/>
      <c r="BE34" s="56"/>
      <c r="BF34" s="62" t="str">
        <f t="shared" si="0"/>
        <v>0</v>
      </c>
      <c r="BG34" s="62" t="s">
        <v>16</v>
      </c>
      <c r="BH34" s="62" t="str">
        <f t="shared" si="1"/>
        <v>0</v>
      </c>
      <c r="BI34" s="61"/>
      <c r="BJ34" s="61"/>
      <c r="BK34" s="65"/>
      <c r="BL34" s="65"/>
      <c r="BM34" s="69" t="str">
        <f>$L$19</f>
        <v>JSG Antfeld/Altenbüren</v>
      </c>
      <c r="BN34" s="67">
        <f>COUNT($AW$26,$AZ$28,$AZ$30)</f>
        <v>3</v>
      </c>
      <c r="BO34" s="67">
        <f>SUM($BF$26+$BH$28+$BH$30)</f>
        <v>0</v>
      </c>
      <c r="BP34" s="67">
        <f>SUM($AW$26+$AZ$28+$AZ$30)</f>
        <v>2</v>
      </c>
      <c r="BQ34" s="68" t="s">
        <v>16</v>
      </c>
      <c r="BR34" s="67">
        <f>SUM($AZ$26+$AW$28+$AW$30)</f>
        <v>9</v>
      </c>
      <c r="BS34" s="67">
        <f>SUM(BP34-BR34)</f>
        <v>-7</v>
      </c>
      <c r="BT34" s="26"/>
      <c r="BU34" s="26"/>
      <c r="BV34" s="27"/>
      <c r="BW34" s="27"/>
      <c r="BX34" s="27"/>
      <c r="BY34" s="27"/>
      <c r="BZ34" s="27"/>
      <c r="CA34" s="27"/>
      <c r="CB34" s="27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</row>
    <row r="35" spans="1:96" s="11" customFormat="1" ht="6.75" customHeight="1">
      <c r="A35"/>
      <c r="B35" s="35"/>
      <c r="C35" s="35"/>
      <c r="D35" s="35"/>
      <c r="E35" s="35"/>
      <c r="F35" s="35"/>
      <c r="G35" s="35"/>
      <c r="H35" s="35"/>
      <c r="I35" s="35"/>
      <c r="J35" s="36"/>
      <c r="K35" s="36"/>
      <c r="L35" s="36"/>
      <c r="M35" s="36"/>
      <c r="N35" s="36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4"/>
      <c r="AX35" s="34"/>
      <c r="AY35" s="34"/>
      <c r="AZ35" s="34"/>
      <c r="BA35" s="34"/>
      <c r="BB35" s="34"/>
      <c r="BC35" s="34"/>
      <c r="BD35" s="10"/>
      <c r="BE35" s="55"/>
      <c r="BF35" s="62" t="str">
        <f>IF(ISBLANK(AW35),"0",IF(AW35&gt;AZ35,3,IF(AW35=AZ35,1,0)))</f>
        <v>0</v>
      </c>
      <c r="BG35" s="62" t="s">
        <v>16</v>
      </c>
      <c r="BH35" s="62" t="str">
        <f>IF(ISBLANK(AZ35),"0",IF(AZ35&gt;AW35,3,IF(AZ35=AW35,1,0)))</f>
        <v>0</v>
      </c>
      <c r="BI35" s="61"/>
      <c r="BJ35" s="61"/>
      <c r="BK35" s="65"/>
      <c r="BL35" s="65"/>
      <c r="BM35" s="69">
        <f>$L$20</f>
        <v>0</v>
      </c>
      <c r="BN35" s="67">
        <f>COUNT($AZ$26,$AW$30,$AW$32,$AZ$34)</f>
        <v>2</v>
      </c>
      <c r="BO35" s="67">
        <f>SUM($BF$27+$BH$29+$BF$32+$BH$34)</f>
        <v>3</v>
      </c>
      <c r="BP35" s="67">
        <f>SUM($AW$27+$AZ$29+$AW$32+$AZ$34)</f>
        <v>5</v>
      </c>
      <c r="BQ35" s="68" t="s">
        <v>16</v>
      </c>
      <c r="BR35" s="67">
        <f>SUM($AZ$27+$AW$29+$AZ$32+$AW$34)</f>
        <v>4</v>
      </c>
      <c r="BS35" s="67">
        <f>SUM(BP35-BR35)</f>
        <v>1</v>
      </c>
      <c r="BT35" s="17"/>
      <c r="BU35" s="17"/>
      <c r="BV35" s="18"/>
      <c r="BW35" s="18"/>
      <c r="BX35" s="18"/>
      <c r="BY35" s="18"/>
      <c r="BZ35" s="18"/>
      <c r="CA35" s="18"/>
      <c r="CB35" s="18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</row>
    <row r="36" spans="1:96" s="11" customFormat="1" ht="6.75" customHeight="1">
      <c r="A36"/>
      <c r="B36" s="35"/>
      <c r="C36" s="35"/>
      <c r="D36" s="35"/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4"/>
      <c r="AX36" s="34"/>
      <c r="AY36" s="34"/>
      <c r="AZ36" s="34"/>
      <c r="BA36" s="34"/>
      <c r="BB36" s="34"/>
      <c r="BC36" s="34"/>
      <c r="BD36" s="10"/>
      <c r="BE36" s="55"/>
      <c r="BF36" s="62"/>
      <c r="BG36" s="62"/>
      <c r="BH36" s="62"/>
      <c r="BI36" s="61"/>
      <c r="BJ36" s="61"/>
      <c r="BK36" s="65"/>
      <c r="BL36" s="65"/>
      <c r="BM36" s="69"/>
      <c r="BN36" s="67"/>
      <c r="BO36" s="67"/>
      <c r="BP36" s="67"/>
      <c r="BQ36" s="68"/>
      <c r="BR36" s="67"/>
      <c r="BS36" s="67"/>
      <c r="BT36" s="17"/>
      <c r="BU36" s="17"/>
      <c r="BV36" s="18"/>
      <c r="BW36" s="18"/>
      <c r="BX36" s="18"/>
      <c r="BY36" s="18"/>
      <c r="BZ36" s="18"/>
      <c r="CA36" s="18"/>
      <c r="CB36" s="18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</row>
    <row r="37" spans="1:96" s="1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13"/>
      <c r="BE37" s="55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17"/>
      <c r="BU37" s="17"/>
      <c r="BV37" s="18"/>
      <c r="BW37" s="18"/>
      <c r="BX37" s="18"/>
      <c r="BY37" s="18"/>
      <c r="BZ37" s="18"/>
      <c r="CA37" s="18"/>
      <c r="CB37" s="18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</row>
    <row r="38" spans="1:96" s="11" customFormat="1" ht="12.75">
      <c r="A38"/>
      <c r="B38" s="1" t="s">
        <v>28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5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17"/>
      <c r="BU38" s="17"/>
      <c r="BV38" s="18"/>
      <c r="BW38" s="18"/>
      <c r="BX38" s="18"/>
      <c r="BY38" s="18"/>
      <c r="BZ38" s="18"/>
      <c r="CA38" s="18"/>
      <c r="CB38" s="18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</row>
    <row r="39" spans="1:96" s="11" customFormat="1" ht="6" customHeight="1" thickBo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17"/>
      <c r="BU39" s="17"/>
      <c r="BV39" s="18"/>
      <c r="BW39" s="18"/>
      <c r="BX39" s="18"/>
      <c r="BY39" s="18"/>
      <c r="BZ39" s="18"/>
      <c r="CA39" s="18"/>
      <c r="CB39" s="18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</row>
    <row r="40" spans="9:96" s="7" customFormat="1" ht="21.75" customHeight="1" thickBot="1">
      <c r="I40" s="77" t="s">
        <v>25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7" t="s">
        <v>26</v>
      </c>
      <c r="AL40" s="78"/>
      <c r="AM40" s="79"/>
      <c r="AN40" s="78" t="s">
        <v>19</v>
      </c>
      <c r="AO40" s="78"/>
      <c r="AP40" s="79"/>
      <c r="AQ40" s="77" t="s">
        <v>20</v>
      </c>
      <c r="AR40" s="78"/>
      <c r="AS40" s="78"/>
      <c r="AT40" s="78"/>
      <c r="AU40" s="79"/>
      <c r="AV40" s="77" t="s">
        <v>21</v>
      </c>
      <c r="AW40" s="78"/>
      <c r="AX40" s="79"/>
      <c r="AY40"/>
      <c r="AZ40"/>
      <c r="BA40"/>
      <c r="BB40"/>
      <c r="BC40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29"/>
      <c r="BU40" s="29"/>
      <c r="BV40" s="30"/>
      <c r="BW40" s="30"/>
      <c r="BX40" s="30"/>
      <c r="BY40" s="30"/>
      <c r="BZ40" s="30"/>
      <c r="CA40" s="30"/>
      <c r="CB40" s="30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s="11" customFormat="1" ht="21.75" customHeight="1">
      <c r="A41"/>
      <c r="I41" s="111" t="s">
        <v>9</v>
      </c>
      <c r="J41" s="112"/>
      <c r="K41" s="117" t="str">
        <f>BM31</f>
        <v>JSG Ass/Wie/Wu/Bruchh/Elleringh 2</v>
      </c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97">
        <f>BN31</f>
        <v>3</v>
      </c>
      <c r="AL41" s="97"/>
      <c r="AM41" s="97"/>
      <c r="AN41" s="97">
        <f>BO31</f>
        <v>9</v>
      </c>
      <c r="AO41" s="97"/>
      <c r="AP41" s="115"/>
      <c r="AQ41" s="116">
        <f>BP31</f>
        <v>10</v>
      </c>
      <c r="AR41" s="98"/>
      <c r="AS41" s="44" t="s">
        <v>16</v>
      </c>
      <c r="AT41" s="98">
        <f>BR31</f>
        <v>4</v>
      </c>
      <c r="AU41" s="99"/>
      <c r="AV41" s="73">
        <f>BS31</f>
        <v>6</v>
      </c>
      <c r="AW41" s="74"/>
      <c r="AX41" s="75"/>
      <c r="AY41"/>
      <c r="AZ41"/>
      <c r="BA41"/>
      <c r="BB41"/>
      <c r="BC41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17"/>
      <c r="BU41" s="17"/>
      <c r="BV41" s="18"/>
      <c r="BW41" s="18"/>
      <c r="BX41" s="18"/>
      <c r="BY41" s="18"/>
      <c r="BZ41" s="18"/>
      <c r="CA41" s="18"/>
      <c r="CB41" s="18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</row>
    <row r="42" spans="1:96" s="11" customFormat="1" ht="21.75" customHeight="1">
      <c r="A42"/>
      <c r="I42" s="113" t="s">
        <v>10</v>
      </c>
      <c r="J42" s="114"/>
      <c r="K42" s="118" t="str">
        <f>BM32</f>
        <v>TSV Bigge-Olsberg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03">
        <f>BN32</f>
        <v>3</v>
      </c>
      <c r="AL42" s="103"/>
      <c r="AM42" s="103"/>
      <c r="AN42" s="103">
        <f>BO32</f>
        <v>6</v>
      </c>
      <c r="AO42" s="103"/>
      <c r="AP42" s="119"/>
      <c r="AQ42" s="102">
        <f>BP32</f>
        <v>6</v>
      </c>
      <c r="AR42" s="100"/>
      <c r="AS42" s="45" t="s">
        <v>16</v>
      </c>
      <c r="AT42" s="100">
        <f>BR32</f>
        <v>2</v>
      </c>
      <c r="AU42" s="101"/>
      <c r="AV42" s="104">
        <f>BS32</f>
        <v>4</v>
      </c>
      <c r="AW42" s="105"/>
      <c r="AX42" s="106"/>
      <c r="AY42"/>
      <c r="AZ42"/>
      <c r="BA42"/>
      <c r="BB42"/>
      <c r="BC42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17"/>
      <c r="BU42" s="17"/>
      <c r="BV42" s="18"/>
      <c r="BW42" s="18"/>
      <c r="BX42" s="18"/>
      <c r="BY42" s="18"/>
      <c r="BZ42" s="18"/>
      <c r="CA42" s="18"/>
      <c r="CB42" s="18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</row>
    <row r="43" spans="1:96" s="11" customFormat="1" ht="21.75" customHeight="1">
      <c r="A43"/>
      <c r="I43" s="113" t="s">
        <v>11</v>
      </c>
      <c r="J43" s="114"/>
      <c r="K43" s="118" t="str">
        <f>BM33</f>
        <v>JSG Ass/Wie/Wu/Bruchh/Elleringh 1</v>
      </c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03">
        <f>BN33</f>
        <v>3</v>
      </c>
      <c r="AL43" s="103"/>
      <c r="AM43" s="103"/>
      <c r="AN43" s="103">
        <f>BO33</f>
        <v>3</v>
      </c>
      <c r="AO43" s="103"/>
      <c r="AP43" s="119"/>
      <c r="AQ43" s="102">
        <f>BP33</f>
        <v>4</v>
      </c>
      <c r="AR43" s="100"/>
      <c r="AS43" s="45" t="s">
        <v>16</v>
      </c>
      <c r="AT43" s="100">
        <f>BR33</f>
        <v>7</v>
      </c>
      <c r="AU43" s="101"/>
      <c r="AV43" s="104">
        <f>BS33</f>
        <v>-3</v>
      </c>
      <c r="AW43" s="105"/>
      <c r="AX43" s="106"/>
      <c r="AY43"/>
      <c r="AZ43"/>
      <c r="BA43"/>
      <c r="BB43"/>
      <c r="BC43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17"/>
      <c r="BU43" s="17"/>
      <c r="BV43" s="18"/>
      <c r="BW43" s="18"/>
      <c r="BX43" s="18"/>
      <c r="BY43" s="18"/>
      <c r="BZ43" s="18"/>
      <c r="CA43" s="18"/>
      <c r="CB43" s="18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</row>
    <row r="44" spans="1:96" s="11" customFormat="1" ht="21.75" customHeight="1" thickBot="1">
      <c r="A44"/>
      <c r="I44" s="94" t="s">
        <v>12</v>
      </c>
      <c r="J44" s="95"/>
      <c r="K44" s="127" t="str">
        <f>BM34</f>
        <v>JSG Antfeld/Altenbüren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96">
        <f>BN34</f>
        <v>3</v>
      </c>
      <c r="AL44" s="96"/>
      <c r="AM44" s="96"/>
      <c r="AN44" s="96">
        <f>BO34</f>
        <v>0</v>
      </c>
      <c r="AO44" s="96"/>
      <c r="AP44" s="128"/>
      <c r="AQ44" s="82">
        <f>BP34</f>
        <v>2</v>
      </c>
      <c r="AR44" s="83"/>
      <c r="AS44" s="51" t="s">
        <v>16</v>
      </c>
      <c r="AT44" s="83">
        <f>BR34</f>
        <v>9</v>
      </c>
      <c r="AU44" s="110"/>
      <c r="AV44" s="107">
        <f>BS34</f>
        <v>-7</v>
      </c>
      <c r="AW44" s="108"/>
      <c r="AX44" s="109"/>
      <c r="AY44"/>
      <c r="AZ44"/>
      <c r="BA44"/>
      <c r="BB44"/>
      <c r="BC44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17"/>
      <c r="BU44" s="17"/>
      <c r="BV44" s="18"/>
      <c r="BW44" s="18"/>
      <c r="BX44" s="18"/>
      <c r="BY44" s="18"/>
      <c r="BZ44" s="18"/>
      <c r="CA44" s="18"/>
      <c r="CB44" s="18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</row>
    <row r="45" spans="1:96" s="11" customFormat="1" ht="21.75" customHeight="1">
      <c r="A45"/>
      <c r="I45" s="80"/>
      <c r="J45" s="80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81"/>
      <c r="AL45" s="81"/>
      <c r="AM45" s="81"/>
      <c r="AN45" s="81"/>
      <c r="AO45" s="81"/>
      <c r="AP45" s="81"/>
      <c r="AQ45" s="80"/>
      <c r="AR45" s="80"/>
      <c r="AS45" s="52"/>
      <c r="AT45" s="80"/>
      <c r="AU45" s="80"/>
      <c r="AV45" s="90"/>
      <c r="AW45" s="90"/>
      <c r="AX45" s="90"/>
      <c r="AY45"/>
      <c r="AZ45"/>
      <c r="BA45"/>
      <c r="BB45"/>
      <c r="BC4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17"/>
      <c r="BU45" s="17"/>
      <c r="BV45" s="18"/>
      <c r="BW45" s="18"/>
      <c r="BX45" s="18"/>
      <c r="BY45" s="18"/>
      <c r="BZ45" s="18"/>
      <c r="CA45" s="18"/>
      <c r="CB45" s="18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</row>
    <row r="46" spans="1:96" s="1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13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8"/>
      <c r="BW46" s="18"/>
      <c r="BX46" s="18"/>
      <c r="BY46" s="18"/>
      <c r="BZ46" s="18"/>
      <c r="CA46" s="18"/>
      <c r="CB46" s="18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</row>
  </sheetData>
  <sheetProtection/>
  <mergeCells count="143">
    <mergeCell ref="L2:AR2"/>
    <mergeCell ref="L3:AR3"/>
    <mergeCell ref="L4:AR4"/>
    <mergeCell ref="AW30:AX30"/>
    <mergeCell ref="AZ30:BA30"/>
    <mergeCell ref="AZ28:BA28"/>
    <mergeCell ref="AW26:AX26"/>
    <mergeCell ref="AZ26:BA26"/>
    <mergeCell ref="AZ25:BA25"/>
    <mergeCell ref="J15:AU15"/>
    <mergeCell ref="I40:AJ40"/>
    <mergeCell ref="AZ32:BA32"/>
    <mergeCell ref="BB32:BC32"/>
    <mergeCell ref="BB33:BC33"/>
    <mergeCell ref="BB27:BC27"/>
    <mergeCell ref="AD29:AV29"/>
    <mergeCell ref="J30:AB30"/>
    <mergeCell ref="BB29:BC29"/>
    <mergeCell ref="J27:AB27"/>
    <mergeCell ref="BB30:BC30"/>
    <mergeCell ref="I43:J43"/>
    <mergeCell ref="K43:AJ43"/>
    <mergeCell ref="BB28:BC28"/>
    <mergeCell ref="B28:C28"/>
    <mergeCell ref="BB34:BC34"/>
    <mergeCell ref="AW31:AX31"/>
    <mergeCell ref="AZ33:BA33"/>
    <mergeCell ref="AZ31:BA31"/>
    <mergeCell ref="BB31:BC31"/>
    <mergeCell ref="AW32:AX32"/>
    <mergeCell ref="B33:C33"/>
    <mergeCell ref="B34:C34"/>
    <mergeCell ref="AW27:AX27"/>
    <mergeCell ref="AZ27:BA27"/>
    <mergeCell ref="D28:I28"/>
    <mergeCell ref="J28:AB28"/>
    <mergeCell ref="AD28:AV28"/>
    <mergeCell ref="AW28:AX28"/>
    <mergeCell ref="AW33:AX33"/>
    <mergeCell ref="B31:C31"/>
    <mergeCell ref="B32:C32"/>
    <mergeCell ref="D31:I31"/>
    <mergeCell ref="J31:AB31"/>
    <mergeCell ref="J32:AB32"/>
    <mergeCell ref="D29:I29"/>
    <mergeCell ref="B27:C27"/>
    <mergeCell ref="B29:C29"/>
    <mergeCell ref="B30:C30"/>
    <mergeCell ref="J29:AB29"/>
    <mergeCell ref="D30:I30"/>
    <mergeCell ref="AZ29:BA29"/>
    <mergeCell ref="AD27:AV27"/>
    <mergeCell ref="B26:C26"/>
    <mergeCell ref="D24:I24"/>
    <mergeCell ref="K24:AV24"/>
    <mergeCell ref="BB24:BC24"/>
    <mergeCell ref="AW29:AX29"/>
    <mergeCell ref="M6:T6"/>
    <mergeCell ref="Y6:AF6"/>
    <mergeCell ref="B8:AM8"/>
    <mergeCell ref="X10:AB10"/>
    <mergeCell ref="H10:L10"/>
    <mergeCell ref="AL10:AP10"/>
    <mergeCell ref="U10:V10"/>
    <mergeCell ref="AL11:AP11"/>
    <mergeCell ref="B25:C25"/>
    <mergeCell ref="D25:I25"/>
    <mergeCell ref="AV17:AW17"/>
    <mergeCell ref="J18:K18"/>
    <mergeCell ref="L18:AU18"/>
    <mergeCell ref="AV18:AW18"/>
    <mergeCell ref="AW25:AX25"/>
    <mergeCell ref="B24:C24"/>
    <mergeCell ref="AW24:BA24"/>
    <mergeCell ref="AZ34:BA34"/>
    <mergeCell ref="AD25:AV25"/>
    <mergeCell ref="J16:K16"/>
    <mergeCell ref="L16:AU16"/>
    <mergeCell ref="AV16:AW16"/>
    <mergeCell ref="J19:K19"/>
    <mergeCell ref="L19:AU19"/>
    <mergeCell ref="AW34:AX34"/>
    <mergeCell ref="J25:AB25"/>
    <mergeCell ref="AD30:AV30"/>
    <mergeCell ref="AV20:AW20"/>
    <mergeCell ref="AV15:AW15"/>
    <mergeCell ref="BB26:BC26"/>
    <mergeCell ref="BB25:BC25"/>
    <mergeCell ref="K44:AJ44"/>
    <mergeCell ref="AN43:AP43"/>
    <mergeCell ref="AN44:AP44"/>
    <mergeCell ref="AV19:AW19"/>
    <mergeCell ref="J17:K17"/>
    <mergeCell ref="L17:AU17"/>
    <mergeCell ref="I41:J41"/>
    <mergeCell ref="I42:J42"/>
    <mergeCell ref="AN41:AP41"/>
    <mergeCell ref="AQ43:AR43"/>
    <mergeCell ref="AQ41:AR41"/>
    <mergeCell ref="AN40:AP40"/>
    <mergeCell ref="K41:AJ41"/>
    <mergeCell ref="K42:AJ42"/>
    <mergeCell ref="AK43:AM43"/>
    <mergeCell ref="AN42:AP42"/>
    <mergeCell ref="AQ42:AR42"/>
    <mergeCell ref="AK42:AM42"/>
    <mergeCell ref="AQ40:AU40"/>
    <mergeCell ref="AV42:AX42"/>
    <mergeCell ref="AV43:AX43"/>
    <mergeCell ref="AV44:AX44"/>
    <mergeCell ref="AT43:AU43"/>
    <mergeCell ref="AT44:AU44"/>
    <mergeCell ref="AK40:AM40"/>
    <mergeCell ref="AV45:AX45"/>
    <mergeCell ref="K45:AJ45"/>
    <mergeCell ref="J20:K20"/>
    <mergeCell ref="L20:AU20"/>
    <mergeCell ref="I44:J44"/>
    <mergeCell ref="AK44:AM44"/>
    <mergeCell ref="AK41:AM41"/>
    <mergeCell ref="AK45:AM45"/>
    <mergeCell ref="AT41:AU41"/>
    <mergeCell ref="AT42:AU42"/>
    <mergeCell ref="I45:J45"/>
    <mergeCell ref="AN45:AP45"/>
    <mergeCell ref="AT45:AU45"/>
    <mergeCell ref="AQ44:AR44"/>
    <mergeCell ref="AQ45:AR45"/>
    <mergeCell ref="D26:I26"/>
    <mergeCell ref="J26:AB26"/>
    <mergeCell ref="AD26:AV26"/>
    <mergeCell ref="D27:I27"/>
    <mergeCell ref="AD32:AV32"/>
    <mergeCell ref="D33:I33"/>
    <mergeCell ref="D32:I32"/>
    <mergeCell ref="AD31:AV31"/>
    <mergeCell ref="AV41:AX41"/>
    <mergeCell ref="J33:AB33"/>
    <mergeCell ref="AD33:AV33"/>
    <mergeCell ref="D34:I34"/>
    <mergeCell ref="J34:AB34"/>
    <mergeCell ref="AD34:AV34"/>
    <mergeCell ref="AV40:AX4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Michael Dinkel</cp:lastModifiedBy>
  <cp:lastPrinted>2009-12-14T14:36:17Z</cp:lastPrinted>
  <dcterms:created xsi:type="dcterms:W3CDTF">2002-02-21T07:48:38Z</dcterms:created>
  <dcterms:modified xsi:type="dcterms:W3CDTF">2016-01-17T18:57:24Z</dcterms:modified>
  <cp:category/>
  <cp:version/>
  <cp:contentType/>
  <cp:contentStatus/>
</cp:coreProperties>
</file>